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8960" yWindow="65521" windowWidth="18825" windowHeight="11610" activeTab="0"/>
  </bookViews>
  <sheets>
    <sheet name="PIER2014" sheetId="1" r:id="rId1"/>
    <sheet name="__XLGL_4_" sheetId="2" state="hidden" r:id="rId2"/>
    <sheet name="__XLGL_4_TEMPLATES__" sheetId="3" state="hidden" r:id="rId3"/>
  </sheets>
  <definedNames>
    <definedName name="_xlfn.COUNTIFS" hidden="1">#NAME?</definedName>
    <definedName name="_xlnm.Print_Area" localSheetId="0">'PIER2014'!$A$1:$F$87</definedName>
  </definedNames>
  <calcPr fullCalcOnLoad="1"/>
</workbook>
</file>

<file path=xl/comments1.xml><?xml version="1.0" encoding="utf-8"?>
<comments xmlns="http://schemas.openxmlformats.org/spreadsheetml/2006/main">
  <authors>
    <author>J. Brent Corner</author>
  </authors>
  <commentList>
    <comment ref="H57" authorId="0">
      <text>
        <r>
          <rPr>
            <b/>
            <sz val="8"/>
            <rFont val="Tahoma"/>
            <family val="2"/>
          </rPr>
          <t>Enter Y-T-D CPP here</t>
        </r>
        <r>
          <rPr>
            <sz val="8"/>
            <rFont val="Tahoma"/>
            <family val="2"/>
          </rPr>
          <t xml:space="preserve">
</t>
        </r>
      </text>
    </comment>
    <comment ref="I57" authorId="0">
      <text>
        <r>
          <rPr>
            <b/>
            <sz val="8"/>
            <rFont val="Tahoma"/>
            <family val="2"/>
          </rPr>
          <t>Enter CPP to balance '9' to zero here</t>
        </r>
        <r>
          <rPr>
            <sz val="8"/>
            <rFont val="Tahoma"/>
            <family val="2"/>
          </rPr>
          <t xml:space="preserve">
</t>
        </r>
      </text>
    </comment>
    <comment ref="H86" authorId="0">
      <text>
        <r>
          <rPr>
            <b/>
            <sz val="8"/>
            <rFont val="Tahoma"/>
            <family val="2"/>
          </rPr>
          <t>Enter Y-T-D EI here</t>
        </r>
        <r>
          <rPr>
            <sz val="8"/>
            <rFont val="Tahoma"/>
            <family val="2"/>
          </rPr>
          <t xml:space="preserve">
</t>
        </r>
      </text>
    </comment>
    <comment ref="I86" authorId="0">
      <text>
        <r>
          <rPr>
            <b/>
            <sz val="8"/>
            <rFont val="Tahoma"/>
            <family val="2"/>
          </rPr>
          <t>Enter EI amount req'd to balance 'Adjust' to zero here</t>
        </r>
        <r>
          <rPr>
            <sz val="8"/>
            <rFont val="Tahoma"/>
            <family val="2"/>
          </rPr>
          <t xml:space="preserve">
</t>
        </r>
      </text>
    </comment>
    <comment ref="J80" authorId="0">
      <text>
        <r>
          <rPr>
            <b/>
            <sz val="8"/>
            <rFont val="Tahoma"/>
            <family val="2"/>
          </rPr>
          <t>Enter Y-T-D Taxable benefits here</t>
        </r>
        <r>
          <rPr>
            <sz val="8"/>
            <rFont val="Tahoma"/>
            <family val="2"/>
          </rPr>
          <t xml:space="preserve">
</t>
        </r>
      </text>
    </comment>
    <comment ref="J81" authorId="0">
      <text>
        <r>
          <rPr>
            <b/>
            <sz val="8"/>
            <rFont val="Tahoma"/>
            <family val="2"/>
          </rPr>
          <t>Enter this pay's taxable benefits here</t>
        </r>
        <r>
          <rPr>
            <sz val="8"/>
            <rFont val="Tahoma"/>
            <family val="2"/>
          </rPr>
          <t xml:space="preserve">
</t>
        </r>
      </text>
    </comment>
    <comment ref="H81" authorId="0">
      <text>
        <r>
          <rPr>
            <b/>
            <sz val="8"/>
            <rFont val="Tahoma"/>
            <family val="2"/>
          </rPr>
          <t>Change to 1 when employee is exempt</t>
        </r>
      </text>
    </comment>
  </commentList>
</comments>
</file>

<file path=xl/sharedStrings.xml><?xml version="1.0" encoding="utf-8"?>
<sst xmlns="http://schemas.openxmlformats.org/spreadsheetml/2006/main" count="62" uniqueCount="61">
  <si>
    <t>Calculation of CPP Contributions</t>
  </si>
  <si>
    <t>Employee:</t>
  </si>
  <si>
    <t>Step 1 – Enter the salary, wages, benefits, and allowances for the total period of employment from the employee’s</t>
  </si>
  <si>
    <t>payroll master file that you will include in box 14 of the T4 slip, “Employment</t>
  </si>
  <si>
    <t>Step 2 – Subtract from line 1 the following earnings of the employee:</t>
  </si>
  <si>
    <t>the amount the employee received before and including</t>
  </si>
  <si>
    <t>the month the employee turned 18</t>
  </si>
  <si>
    <t>amount employee received after the month the</t>
  </si>
  <si>
    <t>employee turned 70</t>
  </si>
  <si>
    <t>the amount the employee received during and after the month</t>
  </si>
  <si>
    <t>the employee began to receive a CPP retirement pension</t>
  </si>
  <si>
    <t>the amount the employee received during the months the</t>
  </si>
  <si>
    <t>employee was considered to be disabled under CPP or QPP</t>
  </si>
  <si>
    <t>the amount received after the last pay dated the month the employee</t>
  </si>
  <si>
    <t>died, other than the amount the employee earned and was owed before</t>
  </si>
  <si>
    <t>the date of death</t>
  </si>
  <si>
    <t>any excluded income, benefits, or payments in Chapter 2 of this guide</t>
  </si>
  <si>
    <t>Total earnings not subject to CPP contributions</t>
  </si>
  <si>
    <t>Line 1 minus line 2</t>
  </si>
  <si>
    <t>Note</t>
  </si>
  <si>
    <t>If you have entered an amount on line 2, enter the amount on line 3 in box 26,</t>
  </si>
  <si>
    <t>“CPP-QPP pensionable earnings,” on the T4 slip.</t>
  </si>
  <si>
    <t>Step 4 – Enter the basic exemption for the pay period</t>
  </si>
  <si>
    <t>(see table on previous page)</t>
  </si>
  <si>
    <t>Multiply by the number of pay periods of pensionable earnings</t>
  </si>
  <si>
    <t>(related to the amount on line 3) Make sure not to include pay</t>
  </si>
  <si>
    <t>periods that apply to the earnings listed in Step 2 above</t>
  </si>
  <si>
    <t>Basic exemption that applies to the period of pensionable</t>
  </si>
  <si>
    <t>employment (for more information, see Chapter 2)</t>
  </si>
  <si>
    <t>This amount cannot be more than the maximum yearly basic</t>
  </si>
  <si>
    <t>exemption of $3,500</t>
  </si>
  <si>
    <t>Step 5 – CPP contributory earnings for the period of pensionable employment – Line 3 minus line 4</t>
  </si>
  <si>
    <t>x</t>
  </si>
  <si>
    <t>Step 7 – Employee’s required CPP contributions for the period of pensionable employment (maximum</t>
  </si>
  <si>
    <t>Step 8 – Enter the CPP contributions from the employee’s payroll master file that you</t>
  </si>
  <si>
    <t>deducted for the period of pensionable employment  8</t>
  </si>
  <si>
    <t>Step 9 – Line 7 minus line 8 The result should be zero  9</t>
  </si>
  <si>
    <t>If there is an amount on line 9 and it is positive, you have underdeducted contributions. If this is the case, add line 8 and line 9 and</t>
  </si>
  <si>
    <t>include the total in box 16, “Employee’s CPP contributions,” of the T4 slip.</t>
  </si>
  <si>
    <t>If the amount on line 9 is negative, you may have overdeducted contributions. If this is the case, verify the employee’s master file</t>
  </si>
  <si>
    <t>to ensure that the amounts on line 1 and line 3 are correct. For more information on refunding CPP overpayments, see page 13.</t>
  </si>
  <si>
    <t>Payroll adjustments</t>
  </si>
  <si>
    <t>CPP before Adjustment</t>
  </si>
  <si>
    <t>Income Tax before Adjustment</t>
  </si>
  <si>
    <t>Net Pay</t>
  </si>
  <si>
    <t>deducted</t>
  </si>
  <si>
    <t>adjust</t>
  </si>
  <si>
    <t>Y-T-D</t>
  </si>
  <si>
    <t>This Pay</t>
  </si>
  <si>
    <t>EI Calculations</t>
  </si>
  <si>
    <t>Insurable Earnings</t>
  </si>
  <si>
    <t>FOR BEST RESULTS USE THESE COLUMNS</t>
  </si>
  <si>
    <t>Pay Periods per year for exemption calc</t>
  </si>
  <si>
    <t>Maximum Earnings</t>
  </si>
  <si>
    <t>Rate</t>
  </si>
  <si>
    <t>Maximum Premium</t>
  </si>
  <si>
    <t>2014 Pensionable and Insurable Earnings Review</t>
  </si>
  <si>
    <t>Your Company</t>
  </si>
  <si>
    <t>$2,425.50 for 2014) – Line 5 multiplied by the rate on line 6</t>
  </si>
  <si>
    <t>Step 3 – Pensionable earnings for the period of employment (to a maximum of $52,500 for 2014)</t>
  </si>
  <si>
    <t xml:space="preserve">Step 6 – Enter the CPP contribution rate for the year (4.95% for 2014)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</si>
</sst>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000E+00"/>
    <numFmt numFmtId="183" formatCode="0.000E+00"/>
    <numFmt numFmtId="184" formatCode="0.0E+00"/>
    <numFmt numFmtId="185" formatCode="0E+00"/>
    <numFmt numFmtId="186" formatCode="0.00000E+00"/>
    <numFmt numFmtId="187" formatCode="0.000000E+00"/>
    <numFmt numFmtId="188" formatCode="0.0000000E+00"/>
    <numFmt numFmtId="189" formatCode="[$-1009]mmmm\ d\,\ yyyy"/>
    <numFmt numFmtId="190" formatCode="[&lt;=9999999]###\-####;###\-###\-####"/>
    <numFmt numFmtId="191" formatCode="_(* #,##0_);_(* \(#,##0\);_(* &quot;- &quot;_);_(@_)"/>
    <numFmt numFmtId="192" formatCode="_(* #,##0.0_);_(* \(#,##0.0\);_(* &quot;- &quot;_);_(@_)"/>
    <numFmt numFmtId="193" formatCode="_(* #,##0.00_);_(* \(#,##0.00\);_(* &quot;- &quot;_);_(@_)"/>
    <numFmt numFmtId="194" formatCode="_(* #,##0.000_);_(* \(#,##0.000\);_(* &quot;- &quot;_);_(@_)"/>
    <numFmt numFmtId="195" formatCode="_(* #,##0.0000_);_(* \(#,##0.0000\);_(* &quot;- &quot;_);_(@_)"/>
    <numFmt numFmtId="196" formatCode="0.0%"/>
    <numFmt numFmtId="197" formatCode="#,##0.00\ ;\-#,##0.00"/>
    <numFmt numFmtId="198" formatCode="[$-1009]d\-mmm\-yy;@"/>
    <numFmt numFmtId="199" formatCode="[$-1009]mmmm\-dd\-yy"/>
    <numFmt numFmtId="200" formatCode="[$-409]h:mm:ss\ AM/PM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93" fontId="21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/>
    </xf>
    <xf numFmtId="193" fontId="21" fillId="33" borderId="10" xfId="0" applyNumberFormat="1" applyFont="1" applyFill="1" applyBorder="1" applyAlignment="1">
      <alignment/>
    </xf>
    <xf numFmtId="193" fontId="22" fillId="33" borderId="10" xfId="0" applyNumberFormat="1" applyFont="1" applyFill="1" applyBorder="1" applyAlignment="1">
      <alignment/>
    </xf>
    <xf numFmtId="193" fontId="22" fillId="33" borderId="0" xfId="0" applyNumberFormat="1" applyFont="1" applyFill="1" applyBorder="1" applyAlignment="1">
      <alignment horizontal="right"/>
    </xf>
    <xf numFmtId="193" fontId="22" fillId="33" borderId="0" xfId="0" applyNumberFormat="1" applyFont="1" applyFill="1" applyBorder="1" applyAlignment="1">
      <alignment/>
    </xf>
    <xf numFmtId="193" fontId="22" fillId="0" borderId="0" xfId="0" applyNumberFormat="1" applyFont="1" applyBorder="1" applyAlignment="1">
      <alignment horizontal="right"/>
    </xf>
    <xf numFmtId="193" fontId="22" fillId="0" borderId="10" xfId="0" applyNumberFormat="1" applyFont="1" applyBorder="1" applyAlignment="1">
      <alignment horizontal="left"/>
    </xf>
    <xf numFmtId="193" fontId="22" fillId="0" borderId="10" xfId="0" applyNumberFormat="1" applyFont="1" applyBorder="1" applyAlignment="1">
      <alignment/>
    </xf>
    <xf numFmtId="193" fontId="22" fillId="0" borderId="0" xfId="0" applyNumberFormat="1" applyFont="1" applyBorder="1" applyAlignment="1">
      <alignment horizontal="left"/>
    </xf>
    <xf numFmtId="10" fontId="22" fillId="0" borderId="10" xfId="57" applyNumberFormat="1" applyFont="1" applyBorder="1" applyAlignment="1">
      <alignment/>
    </xf>
    <xf numFmtId="193" fontId="22" fillId="0" borderId="11" xfId="0" applyNumberFormat="1" applyFont="1" applyBorder="1" applyAlignment="1">
      <alignment/>
    </xf>
    <xf numFmtId="193" fontId="22" fillId="33" borderId="0" xfId="0" applyNumberFormat="1" applyFont="1" applyFill="1" applyBorder="1" applyAlignment="1">
      <alignment horizontal="center"/>
    </xf>
    <xf numFmtId="10" fontId="22" fillId="0" borderId="0" xfId="57" applyNumberFormat="1" applyFont="1" applyBorder="1" applyAlignment="1">
      <alignment/>
    </xf>
    <xf numFmtId="198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34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2" sqref="A52"/>
    </sheetView>
  </sheetViews>
  <sheetFormatPr defaultColWidth="12.7109375" defaultRowHeight="12.75"/>
  <cols>
    <col min="1" max="1" width="5.8515625" style="2" customWidth="1"/>
    <col min="2" max="2" width="78.8515625" style="2" customWidth="1"/>
    <col min="3" max="5" width="12.7109375" style="2" customWidth="1"/>
    <col min="6" max="6" width="2.7109375" style="3" customWidth="1"/>
    <col min="7" max="7" width="8.7109375" style="2" customWidth="1"/>
    <col min="8" max="10" width="12.7109375" style="7" customWidth="1"/>
    <col min="11" max="11" width="4.7109375" style="2" customWidth="1"/>
    <col min="12" max="16384" width="12.7109375" style="2" customWidth="1"/>
  </cols>
  <sheetData>
    <row r="1" spans="1:10" ht="12.75">
      <c r="A1" s="1" t="s">
        <v>57</v>
      </c>
      <c r="H1" s="4" t="s">
        <v>51</v>
      </c>
      <c r="I1" s="5"/>
      <c r="J1" s="5"/>
    </row>
    <row r="2" spans="1:9" ht="12.75">
      <c r="A2" s="1" t="s">
        <v>56</v>
      </c>
      <c r="H2" s="6" t="s">
        <v>47</v>
      </c>
      <c r="I2" s="6" t="s">
        <v>48</v>
      </c>
    </row>
    <row r="3" spans="2:9" ht="12.75">
      <c r="B3" s="8" t="s">
        <v>1</v>
      </c>
      <c r="C3" s="9"/>
      <c r="D3" s="9"/>
      <c r="E3" s="10"/>
      <c r="H3" s="7">
        <v>0</v>
      </c>
      <c r="I3" s="7">
        <v>0</v>
      </c>
    </row>
    <row r="4" spans="2:4" ht="12.75">
      <c r="B4" s="8"/>
      <c r="C4" s="11"/>
      <c r="D4" s="11"/>
    </row>
    <row r="5" ht="12.75">
      <c r="A5" s="2" t="s">
        <v>0</v>
      </c>
    </row>
    <row r="6" spans="1:7" ht="12.75">
      <c r="A6" s="2" t="s">
        <v>2</v>
      </c>
      <c r="G6" s="8"/>
    </row>
    <row r="7" spans="2:6" ht="12.75">
      <c r="B7" s="2" t="s">
        <v>3</v>
      </c>
      <c r="E7" s="10">
        <f>SUM(H3:I4)</f>
        <v>0</v>
      </c>
      <c r="F7" s="3">
        <v>1</v>
      </c>
    </row>
    <row r="8" ht="12.75"/>
    <row r="9" ht="12.75">
      <c r="A9" s="2" t="s">
        <v>4</v>
      </c>
    </row>
    <row r="10" ht="12.75">
      <c r="B10" s="2" t="s">
        <v>5</v>
      </c>
    </row>
    <row r="11" spans="2:8" ht="12.75">
      <c r="B11" s="2" t="s">
        <v>6</v>
      </c>
      <c r="C11" s="2">
        <f>+H11</f>
        <v>0</v>
      </c>
      <c r="H11" s="7">
        <v>0</v>
      </c>
    </row>
    <row r="12" ht="6" customHeight="1"/>
    <row r="13" ht="12.75">
      <c r="B13" s="2" t="s">
        <v>7</v>
      </c>
    </row>
    <row r="14" spans="2:8" ht="12.75">
      <c r="B14" s="2" t="s">
        <v>8</v>
      </c>
      <c r="C14" s="2">
        <f>+H14</f>
        <v>0</v>
      </c>
      <c r="H14" s="7">
        <v>0</v>
      </c>
    </row>
    <row r="15" ht="6" customHeight="1"/>
    <row r="16" ht="12.75">
      <c r="B16" s="2" t="s">
        <v>9</v>
      </c>
    </row>
    <row r="17" spans="2:8" ht="12.75">
      <c r="B17" s="2" t="s">
        <v>10</v>
      </c>
      <c r="C17" s="2">
        <f>+H17</f>
        <v>0</v>
      </c>
      <c r="H17" s="7">
        <v>0</v>
      </c>
    </row>
    <row r="18" ht="6" customHeight="1"/>
    <row r="19" ht="12.75">
      <c r="B19" s="2" t="s">
        <v>11</v>
      </c>
    </row>
    <row r="20" spans="2:8" ht="12.75">
      <c r="B20" s="2" t="s">
        <v>12</v>
      </c>
      <c r="C20" s="2">
        <f>+H20</f>
        <v>0</v>
      </c>
      <c r="H20" s="7">
        <v>0</v>
      </c>
    </row>
    <row r="21" ht="6" customHeight="1"/>
    <row r="22" ht="12.75">
      <c r="B22" s="2" t="s">
        <v>13</v>
      </c>
    </row>
    <row r="23" spans="2:8" ht="12.75">
      <c r="B23" s="2" t="s">
        <v>14</v>
      </c>
      <c r="C23" s="2">
        <f>+H23</f>
        <v>0</v>
      </c>
      <c r="H23" s="7">
        <v>0</v>
      </c>
    </row>
    <row r="24" ht="12.75">
      <c r="B24" s="2" t="s">
        <v>15</v>
      </c>
    </row>
    <row r="25" ht="6" customHeight="1"/>
    <row r="26" spans="2:8" ht="12.75">
      <c r="B26" s="2" t="s">
        <v>16</v>
      </c>
      <c r="C26" s="2">
        <f>+H26</f>
        <v>0</v>
      </c>
      <c r="H26" s="7">
        <v>0</v>
      </c>
    </row>
    <row r="27" ht="6" customHeight="1"/>
    <row r="28" spans="2:6" ht="12.75">
      <c r="B28" s="2" t="s">
        <v>17</v>
      </c>
      <c r="E28" s="10">
        <f>SUM(C11:C27)</f>
        <v>0</v>
      </c>
      <c r="F28" s="3">
        <v>2</v>
      </c>
    </row>
    <row r="29" ht="6" customHeight="1"/>
    <row r="30" ht="12.75">
      <c r="A30" s="2" t="s">
        <v>59</v>
      </c>
    </row>
    <row r="31" spans="2:6" ht="12.75">
      <c r="B31" s="2" t="s">
        <v>18</v>
      </c>
      <c r="E31" s="10">
        <f>E7-E28</f>
        <v>0</v>
      </c>
      <c r="F31" s="3">
        <v>3</v>
      </c>
    </row>
    <row r="32" ht="6" customHeight="1"/>
    <row r="33" ht="12.75">
      <c r="B33" s="1" t="s">
        <v>19</v>
      </c>
    </row>
    <row r="34" ht="12.75">
      <c r="B34" s="2" t="s">
        <v>20</v>
      </c>
    </row>
    <row r="35" ht="12.75">
      <c r="B35" s="2" t="s">
        <v>21</v>
      </c>
    </row>
    <row r="36" ht="12.75" customHeight="1"/>
    <row r="37" spans="1:4" ht="12.75">
      <c r="A37" s="2" t="s">
        <v>22</v>
      </c>
      <c r="C37" s="11" t="s">
        <v>52</v>
      </c>
      <c r="D37" s="8"/>
    </row>
    <row r="38" spans="2:4" ht="12.75">
      <c r="B38" s="2" t="s">
        <v>23</v>
      </c>
      <c r="C38" s="17">
        <v>26</v>
      </c>
      <c r="D38" s="2">
        <f>ROUND(3500/C38,2)</f>
        <v>134.62</v>
      </c>
    </row>
    <row r="39" ht="6" customHeight="1"/>
    <row r="40" ht="12.75">
      <c r="B40" s="2" t="s">
        <v>24</v>
      </c>
    </row>
    <row r="41" ht="12.75">
      <c r="B41" s="2" t="s">
        <v>25</v>
      </c>
    </row>
    <row r="42" spans="2:4" ht="12.75">
      <c r="B42" s="2" t="s">
        <v>26</v>
      </c>
      <c r="D42" s="17">
        <v>26</v>
      </c>
    </row>
    <row r="43" ht="6" customHeight="1"/>
    <row r="44" ht="12.75">
      <c r="B44" s="2" t="s">
        <v>27</v>
      </c>
    </row>
    <row r="45" ht="12.75">
      <c r="B45" s="2" t="s">
        <v>28</v>
      </c>
    </row>
    <row r="46" ht="12.75">
      <c r="B46" s="2" t="s">
        <v>29</v>
      </c>
    </row>
    <row r="47" spans="2:6" ht="12.75">
      <c r="B47" s="2" t="s">
        <v>30</v>
      </c>
      <c r="E47" s="10">
        <f>IF((D38*D42)&gt;3500,3500,(D38*D42))</f>
        <v>3500</v>
      </c>
      <c r="F47" s="3">
        <v>4</v>
      </c>
    </row>
    <row r="48" ht="6" customHeight="1"/>
    <row r="49" spans="1:6" ht="12.75">
      <c r="A49" s="2" t="s">
        <v>31</v>
      </c>
      <c r="C49" s="8"/>
      <c r="D49" s="8"/>
      <c r="E49" s="10">
        <f>IF(+E31-E47&lt;=0,0,E31-E47)</f>
        <v>0</v>
      </c>
      <c r="F49" s="3">
        <v>5</v>
      </c>
    </row>
    <row r="50" ht="6" customHeight="1"/>
    <row r="51" spans="1:6" ht="12.75">
      <c r="A51" s="2" t="s">
        <v>60</v>
      </c>
      <c r="C51" s="8" t="s">
        <v>32</v>
      </c>
      <c r="D51" s="8"/>
      <c r="E51" s="12">
        <v>0.0495</v>
      </c>
      <c r="F51" s="3">
        <v>6</v>
      </c>
    </row>
    <row r="52" ht="6" customHeight="1"/>
    <row r="53" ht="12.75">
      <c r="A53" s="2" t="s">
        <v>33</v>
      </c>
    </row>
    <row r="54" spans="2:6" ht="12.75">
      <c r="B54" s="2" t="s">
        <v>58</v>
      </c>
      <c r="E54" s="10">
        <f>IF(+E49*E51&gt;VALUE(LEFT(B54,10)),VALUE(LEFT(B54,10)),+E49*E51)</f>
        <v>0</v>
      </c>
      <c r="F54" s="3">
        <v>7</v>
      </c>
    </row>
    <row r="55" ht="6" customHeight="1"/>
    <row r="56" spans="1:7" ht="12.75">
      <c r="A56" s="2" t="s">
        <v>34</v>
      </c>
      <c r="G56" s="8"/>
    </row>
    <row r="57" spans="2:10" ht="12.75">
      <c r="B57" s="2" t="s">
        <v>35</v>
      </c>
      <c r="E57" s="10">
        <f>SUM(H56:I57)</f>
        <v>0</v>
      </c>
      <c r="F57" s="3">
        <v>8</v>
      </c>
      <c r="H57" s="7">
        <v>0</v>
      </c>
      <c r="I57" s="7">
        <v>0</v>
      </c>
      <c r="J57" s="7">
        <v>0</v>
      </c>
    </row>
    <row r="58" ht="6" customHeight="1"/>
    <row r="59" spans="1:6" ht="12.75">
      <c r="A59" s="2" t="s">
        <v>36</v>
      </c>
      <c r="E59" s="10">
        <f>ROUND(+E54-E57,2)</f>
        <v>0</v>
      </c>
      <c r="F59" s="3">
        <v>9</v>
      </c>
    </row>
    <row r="60" ht="12.75"/>
    <row r="61" ht="12.75">
      <c r="A61" s="2" t="s">
        <v>37</v>
      </c>
    </row>
    <row r="62" ht="12.75">
      <c r="A62" s="2" t="s">
        <v>38</v>
      </c>
    </row>
    <row r="63" ht="12.75"/>
    <row r="64" ht="12.75">
      <c r="A64" s="1" t="s">
        <v>19</v>
      </c>
    </row>
    <row r="65" ht="12.75">
      <c r="A65" s="2" t="s">
        <v>39</v>
      </c>
    </row>
    <row r="66" ht="12.75">
      <c r="A66" s="2" t="s">
        <v>40</v>
      </c>
    </row>
    <row r="67" ht="12.75"/>
    <row r="68" ht="12.75"/>
    <row r="69" ht="12.75">
      <c r="C69" s="2" t="s">
        <v>41</v>
      </c>
    </row>
    <row r="70" spans="3:5" ht="12.75">
      <c r="C70" s="8" t="s">
        <v>42</v>
      </c>
      <c r="D70" s="8"/>
      <c r="E70" s="2">
        <v>0</v>
      </c>
    </row>
    <row r="71" ht="12.75">
      <c r="E71" s="2">
        <f>+E59</f>
        <v>0</v>
      </c>
    </row>
    <row r="72" ht="12.75">
      <c r="E72" s="13">
        <f>SUM(E70:E71)</f>
        <v>0</v>
      </c>
    </row>
    <row r="73" ht="12.75"/>
    <row r="74" spans="3:5" ht="12.75">
      <c r="C74" s="8" t="s">
        <v>43</v>
      </c>
      <c r="D74" s="8"/>
      <c r="E74" s="2">
        <v>0</v>
      </c>
    </row>
    <row r="75" ht="12.75">
      <c r="E75" s="2">
        <f>+E59</f>
        <v>0</v>
      </c>
    </row>
    <row r="76" ht="12.75">
      <c r="E76" s="13">
        <f>+E74-E75</f>
        <v>0</v>
      </c>
    </row>
    <row r="77" ht="12.75"/>
    <row r="78" spans="3:10" ht="12.75">
      <c r="C78" s="2" t="s">
        <v>44</v>
      </c>
      <c r="E78" s="2">
        <v>0</v>
      </c>
      <c r="J78" s="6"/>
    </row>
    <row r="79" ht="12.75">
      <c r="J79" s="6"/>
    </row>
    <row r="80" spans="3:10" ht="12.75">
      <c r="C80" s="2" t="s">
        <v>49</v>
      </c>
      <c r="G80" s="8"/>
      <c r="J80" s="14">
        <v>0</v>
      </c>
    </row>
    <row r="81" spans="3:10" ht="12.75">
      <c r="C81" s="8" t="s">
        <v>53</v>
      </c>
      <c r="D81" s="2">
        <v>48600</v>
      </c>
      <c r="G81" s="8"/>
      <c r="H81" s="7">
        <v>0</v>
      </c>
      <c r="I81" s="7">
        <v>0</v>
      </c>
      <c r="J81" s="7">
        <v>0</v>
      </c>
    </row>
    <row r="82" spans="3:9" ht="12.75">
      <c r="C82" s="8" t="s">
        <v>55</v>
      </c>
      <c r="D82" s="2">
        <v>913.68</v>
      </c>
      <c r="H82" s="7">
        <f>-H3*H81</f>
        <v>0</v>
      </c>
      <c r="I82" s="7">
        <f>-I3*H81</f>
        <v>0</v>
      </c>
    </row>
    <row r="83" spans="4:10" ht="12.75">
      <c r="D83" s="18" t="s">
        <v>50</v>
      </c>
      <c r="E83" s="2">
        <f>IF((SUM(H82:I83)-J83)&gt;D81,D81,(SUM(H82:I83)-J83))</f>
        <v>0</v>
      </c>
      <c r="H83" s="7">
        <f>H3</f>
        <v>0</v>
      </c>
      <c r="I83" s="7">
        <f>I3</f>
        <v>0</v>
      </c>
      <c r="J83" s="7">
        <f>SUM(J80:J81)</f>
        <v>0</v>
      </c>
    </row>
    <row r="84" spans="4:10" ht="12.75">
      <c r="D84" s="8" t="s">
        <v>54</v>
      </c>
      <c r="E84" s="15">
        <v>0.0188</v>
      </c>
      <c r="G84" s="8"/>
      <c r="H84" s="7">
        <v>0</v>
      </c>
      <c r="I84" s="7">
        <v>0</v>
      </c>
      <c r="J84" s="7">
        <v>0</v>
      </c>
    </row>
    <row r="85" ht="12.75">
      <c r="E85" s="13">
        <f>IF(E83*E84&gt;D82,D82,E83*E84)</f>
        <v>0</v>
      </c>
    </row>
    <row r="86" spans="4:10" ht="12.75">
      <c r="D86" s="2" t="s">
        <v>45</v>
      </c>
      <c r="E86" s="2">
        <f>-SUM(H85:J86)</f>
        <v>0</v>
      </c>
      <c r="H86" s="7">
        <v>0</v>
      </c>
      <c r="I86" s="7">
        <v>0</v>
      </c>
      <c r="J86" s="7">
        <v>0</v>
      </c>
    </row>
    <row r="87" spans="4:5" ht="12.75">
      <c r="D87" s="2" t="s">
        <v>46</v>
      </c>
      <c r="E87" s="13">
        <f>ROUND(SUM(E85:E86),2)</f>
        <v>0</v>
      </c>
    </row>
    <row r="88" ht="12.75"/>
    <row r="89" ht="12.75"/>
    <row r="90" ht="12.75"/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</sheetData>
  <sheetProtection/>
  <printOptions/>
  <pageMargins left="0.5" right="0.5" top="0.25" bottom="0.5" header="0.25" footer="0.25"/>
  <pageSetup fitToHeight="1" fitToWidth="1" horizontalDpi="600" verticalDpi="600" orientation="portrait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Jordem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Brent Corner</dc:creator>
  <cp:keywords/>
  <dc:description/>
  <cp:lastModifiedBy>Brent Corner</cp:lastModifiedBy>
  <cp:lastPrinted>2014-02-12T02:01:08Z</cp:lastPrinted>
  <dcterms:created xsi:type="dcterms:W3CDTF">2010-01-11T22:19:38Z</dcterms:created>
  <dcterms:modified xsi:type="dcterms:W3CDTF">2014-12-16T11:03:38Z</dcterms:modified>
  <cp:category/>
  <cp:version/>
  <cp:contentType/>
  <cp:contentStatus/>
</cp:coreProperties>
</file>